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9" i="177" l="1"/>
  <c r="F15" i="177"/>
  <c r="F15" i="180" l="1"/>
  <c r="I25" i="181" l="1"/>
  <c r="I24" i="181"/>
  <c r="I23" i="181"/>
  <c r="I19" i="181"/>
  <c r="I18" i="181"/>
  <c r="I16" i="181"/>
  <c r="I14" i="181"/>
  <c r="I25" i="131"/>
  <c r="I24" i="131"/>
  <c r="I23" i="131"/>
  <c r="I19" i="131"/>
  <c r="I18" i="131"/>
  <c r="I16" i="131"/>
  <c r="I14" i="131"/>
  <c r="I26" i="181" l="1"/>
  <c r="I27" i="181" s="1"/>
  <c r="I20" i="181"/>
  <c r="I21" i="181" s="1"/>
  <c r="I28" i="181" s="1"/>
  <c r="I26" i="131"/>
  <c r="I27" i="131" s="1"/>
  <c r="I20" i="131"/>
  <c r="I21" i="131" s="1"/>
  <c r="I28" i="131" s="1"/>
  <c r="K4" i="180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 s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<sst xmlns="http://schemas.openxmlformats.org/spreadsheetml/2006/main" count="310" uniqueCount="92">
  <si>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</si>
  <si>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</si>
  <si>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</si>
  <si>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</si>
  <si>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</si>
  <si>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</si>
  <si>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</si>
  <si>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</si>
  <si>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</si>
  <si>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</si>
  <si>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</si>
  <si>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</si>
  <si>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</si>
  <si>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</si>
  <si>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</si>
  <si>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</si>
  <si>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</si>
  <si>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</si>
  <si>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</si>
  <si>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</si>
  <si>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</si>
  <si>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</si>
  <si>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</si>
  <si>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</si>
  <si>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</si>
  <si>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</si>
  <si>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</si>
  <si>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</si>
  <si>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</si>
  <si>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</si>
  <si>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</si>
  <si>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</si>
  <si>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</si>
  <si>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</si>
  <si>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</si>
  <si>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</si>
  <si>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</si>
  <si>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</si>
  <si>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</si>
  <si>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</si>
  <si>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</si>
  <si>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</si>
  <si>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</si>
  <si>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</si>
  <si>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</si>
  <si>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</si>
  <si>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</si>
  <si>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</si>
  <si>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</si>
  <si>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</si>
  <si>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</si>
  <si>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</si>
  <si>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</si>
  <si>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</si>
  <si>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</si>
  <si>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</si>
  <si>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</si>
  <si>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</si>
  <si>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</si>
  <si>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</si>
  <si>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</si>
  <si>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</si>
  <si>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</si>
  <si>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</si>
  <si>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</si>
  <si>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</si>
  <si>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</si>
  <si>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</si>
  <si>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</si>
  <si>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</si>
  <si>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</si>
  <si>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</si>
  <si>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</si>
  <si>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</si>
  <si>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</si>
  <si>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</si>
  <si>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</si>
  <si>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</si>
  <si>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 xml:space="preserve">Cimentación de torre de acero suspensión 1 circuito </t>
  </si>
  <si>
    <t xml:space="preserve">Cimentación de torre de acero deflexión 1 circuito </t>
  </si>
  <si>
    <t>Suministro, tendido y tensionado de cable conductor ACSR 477 1 C/F</t>
  </si>
  <si>
    <t>VAR 1"</t>
  </si>
  <si>
    <t>TORRE SUSPENSIÓN</t>
  </si>
  <si>
    <t>TORRE DEFLEXIÓN</t>
  </si>
  <si>
    <t>Vestido de Torres suspensión y remate deflexión</t>
  </si>
  <si>
    <t>Suministro, tendido y tensionado de cable conductor ACSR 477 1 conductores/fase</t>
  </si>
  <si>
    <t>Cable ACSR 477</t>
  </si>
  <si>
    <t>2.b.1</t>
  </si>
  <si>
    <t>230 kV - 2C - 1km - ACSR 477 1 C/F Torre de acero</t>
  </si>
  <si>
    <t xml:space="preserve">CIMENTACIÓN TORRE 230 kV 2C SUSPENSIÓN </t>
  </si>
  <si>
    <t>VAR 6/8"</t>
  </si>
  <si>
    <t xml:space="preserve">CIMENTACIÓN TORRE 230 kV 2C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</si>
</sst>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1171575</xdr:colOff>
      <xdr:row>11</xdr:row>
      <xdr:rowOff>47625</xdr:rowOff>
    </xdr:from>
    <xdr:to>
      <xdr:col>12</xdr:col>
      <xdr:colOff>904875</xdr:colOff>
      <xdr:row>36</xdr:row>
      <xdr:rowOff>171450</xdr:rowOff>
    </xdr:to>
    <xdr:pic>
      <xdr:nvPicPr>
        <xdr:cNvPr id="104" name="Imagen 103"/>
        <xdr:cNvPicPr/>
      </xdr:nvPicPr>
      <xdr:blipFill rotWithShape="1">
        <a:blip xmlns:r="http://schemas.openxmlformats.org/officeDocument/2006/relationships" r:embed="rId5"/>
        <a:srcRect l="31823" t="20352" r="44684" b="5768"/>
        <a:stretch/>
      </xdr:blipFill>
      <xdr:spPr bwMode="auto">
        <a:xfrm>
          <a:off x="7019925" y="2905125"/>
          <a:ext cx="2571750" cy="5000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942975</xdr:colOff>
      <xdr:row>11</xdr:row>
      <xdr:rowOff>180975</xdr:rowOff>
    </xdr:from>
    <xdr:to>
      <xdr:col>12</xdr:col>
      <xdr:colOff>676275</xdr:colOff>
      <xdr:row>37</xdr:row>
      <xdr:rowOff>38100</xdr:rowOff>
    </xdr:to>
    <xdr:pic>
      <xdr:nvPicPr>
        <xdr:cNvPr id="105" name="Imagen 104"/>
        <xdr:cNvPicPr/>
      </xdr:nvPicPr>
      <xdr:blipFill rotWithShape="1">
        <a:blip xmlns:r="http://schemas.openxmlformats.org/officeDocument/2006/relationships" r:embed="rId5"/>
        <a:srcRect l="31823" t="20352" r="44684" b="5768"/>
        <a:stretch/>
      </xdr:blipFill>
      <xdr:spPr bwMode="auto">
        <a:xfrm>
          <a:off x="6791325" y="3038475"/>
          <a:ext cx="2571750" cy="5000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1329906</xdr:colOff>
      <xdr:row>11</xdr:row>
      <xdr:rowOff>71886</xdr:rowOff>
    </xdr:from>
    <xdr:to>
      <xdr:col>12</xdr:col>
      <xdr:colOff>260392</xdr:colOff>
      <xdr:row>36</xdr:row>
      <xdr:rowOff>215660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6852" t="21514" r="68780" b="2667"/>
        <a:stretch/>
      </xdr:blipFill>
      <xdr:spPr>
        <a:xfrm>
          <a:off x="7179694" y="2929386"/>
          <a:ext cx="1770014" cy="49781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1266825</xdr:colOff>
      <xdr:row>11</xdr:row>
      <xdr:rowOff>76200</xdr:rowOff>
    </xdr:from>
    <xdr:to>
      <xdr:col>12</xdr:col>
      <xdr:colOff>600075</xdr:colOff>
      <xdr:row>35</xdr:row>
      <xdr:rowOff>142875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7572" t="19094" r="65735" b="12353"/>
        <a:stretch/>
      </xdr:blipFill>
      <xdr:spPr>
        <a:xfrm>
          <a:off x="7115175" y="2933700"/>
          <a:ext cx="2171700" cy="47529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7" zoomScaleNormal="100" zoomScaleSheetLayoutView="100" workbookViewId="0">
      <selection activeCell="I28" sqref="I2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36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3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89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52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2.8</v>
      </c>
      <c r="G14" s="14">
        <v>2.5</v>
      </c>
      <c r="H14" s="14">
        <v>2.8</v>
      </c>
      <c r="I14" s="42">
        <f>F14*G14*H14*E14</f>
        <v>78.399999999999991</v>
      </c>
      <c r="J14" s="44" t="s">
        <v>23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2.8</v>
      </c>
      <c r="G16" s="14"/>
      <c r="H16" s="14">
        <v>2.8</v>
      </c>
      <c r="I16" s="42">
        <f>F16*H16*D16</f>
        <v>31.359999999999996</v>
      </c>
      <c r="J16" s="44" t="s">
        <v>24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27</v>
      </c>
      <c r="C18" s="41"/>
      <c r="D18" s="97"/>
      <c r="E18" s="98"/>
      <c r="F18" s="14">
        <v>2.8</v>
      </c>
      <c r="G18" s="14">
        <v>0.4</v>
      </c>
      <c r="H18" s="14">
        <v>2.8</v>
      </c>
      <c r="I18" s="14">
        <f>F18*G18*H18</f>
        <v>3.1359999999999997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0.6</v>
      </c>
      <c r="G19" s="14">
        <v>2.6</v>
      </c>
      <c r="H19" s="14">
        <v>0.6</v>
      </c>
      <c r="I19" s="14">
        <f>F19*G19*H19</f>
        <v>0.93599999999999994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4.0719999999999992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16.287999999999997</v>
      </c>
      <c r="J21" s="44" t="s">
        <v>23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81</v>
      </c>
      <c r="E23" s="160"/>
      <c r="F23" s="14">
        <v>8</v>
      </c>
      <c r="G23" s="14">
        <v>2.6</v>
      </c>
      <c r="H23" s="43">
        <v>3.9729999999999999</v>
      </c>
      <c r="I23" s="14">
        <f>F23*G23*H23</f>
        <v>82.638400000000004</v>
      </c>
      <c r="J23" s="15"/>
      <c r="K23" s="12"/>
      <c r="L23" s="12"/>
      <c r="M23" s="13"/>
      <c r="O23" s="37">
        <v>7</v>
      </c>
      <c r="P23" s="38">
        <v>3.0419999999999998</v>
      </c>
    </row>
    <row r="24" spans="2:16" ht="15" customHeight="1" x14ac:dyDescent="0.25">
      <c r="B24" s="148"/>
      <c r="C24" s="149"/>
      <c r="D24" s="159" t="s">
        <v>19</v>
      </c>
      <c r="E24" s="160"/>
      <c r="F24" s="14">
        <v>22</v>
      </c>
      <c r="G24" s="14">
        <v>2.4</v>
      </c>
      <c r="H24" s="43">
        <v>0.55700000000000005</v>
      </c>
      <c r="I24" s="14">
        <f>F24*G24*H24</f>
        <v>29.409600000000001</v>
      </c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48"/>
      <c r="C25" s="149"/>
      <c r="D25" s="159" t="s">
        <v>90</v>
      </c>
      <c r="E25" s="160"/>
      <c r="F25" s="14">
        <v>76</v>
      </c>
      <c r="G25" s="14">
        <v>2.8</v>
      </c>
      <c r="H25" s="43">
        <v>2.2349999999999999</v>
      </c>
      <c r="I25" s="14">
        <f>F25*G25*H25</f>
        <v>475.60799999999995</v>
      </c>
      <c r="J25" s="15"/>
      <c r="K25" s="12"/>
      <c r="L25" s="12"/>
      <c r="M25" s="13"/>
      <c r="O25" s="37">
        <v>9</v>
      </c>
      <c r="P25" s="38">
        <v>5.0279999999999996</v>
      </c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587.65599999999995</v>
      </c>
      <c r="J26" s="15" t="s">
        <v>22</v>
      </c>
      <c r="K26" s="12"/>
      <c r="L26" s="12"/>
      <c r="M26" s="13"/>
      <c r="O26" s="37">
        <v>10</v>
      </c>
      <c r="P26" s="38">
        <v>6.2069999999999999</v>
      </c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2350.6239999999998</v>
      </c>
      <c r="J27" s="44" t="s">
        <v>22</v>
      </c>
      <c r="K27" s="12"/>
      <c r="L27" s="12"/>
      <c r="M27" s="13"/>
      <c r="O27" s="37">
        <v>11</v>
      </c>
      <c r="P27" s="38">
        <v>7.5110000000000001</v>
      </c>
    </row>
    <row r="28" spans="2:16" ht="15" customHeight="1" x14ac:dyDescent="0.25">
      <c r="B28" s="157" t="s">
        <v>15</v>
      </c>
      <c r="C28" s="158"/>
      <c r="D28" s="150" t="s">
        <v>25</v>
      </c>
      <c r="E28" s="151"/>
      <c r="F28" s="45"/>
      <c r="G28" s="14"/>
      <c r="H28" s="14"/>
      <c r="I28" s="42">
        <f>I14-I21</f>
        <v>62.111999999999995</v>
      </c>
      <c r="J28" s="44" t="s">
        <v>23</v>
      </c>
      <c r="K28" s="12"/>
      <c r="L28" s="12"/>
      <c r="M28" s="13"/>
      <c r="O28" s="37">
        <v>12</v>
      </c>
      <c r="P28" s="38">
        <v>8.9380000000000006</v>
      </c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M21" sqref="M2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4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91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52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4.2</v>
      </c>
      <c r="G14" s="14">
        <v>2.5</v>
      </c>
      <c r="H14" s="14">
        <v>4.2</v>
      </c>
      <c r="I14" s="42">
        <f>F14*G14*H14*E14</f>
        <v>176.4</v>
      </c>
      <c r="J14" s="44" t="s">
        <v>23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4.2</v>
      </c>
      <c r="G16" s="14"/>
      <c r="H16" s="14">
        <v>4.2</v>
      </c>
      <c r="I16" s="42">
        <f>F16*H16*D16</f>
        <v>70.56</v>
      </c>
      <c r="J16" s="44" t="s">
        <v>24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27</v>
      </c>
      <c r="C18" s="41"/>
      <c r="D18" s="97"/>
      <c r="E18" s="98"/>
      <c r="F18" s="14">
        <v>4.2</v>
      </c>
      <c r="G18" s="14">
        <v>0.5</v>
      </c>
      <c r="H18" s="14">
        <v>4.2</v>
      </c>
      <c r="I18" s="14">
        <f>F18*G18*H18</f>
        <v>8.82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0.6</v>
      </c>
      <c r="G19" s="14">
        <v>2.5</v>
      </c>
      <c r="H19" s="14">
        <v>0.6</v>
      </c>
      <c r="I19" s="14">
        <f>F19*G19*H19</f>
        <v>0.89999999999999991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9.7200000000000006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38.880000000000003</v>
      </c>
      <c r="J21" s="44" t="s">
        <v>23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81</v>
      </c>
      <c r="E23" s="160"/>
      <c r="F23" s="14">
        <v>8</v>
      </c>
      <c r="G23" s="14">
        <v>2.5</v>
      </c>
      <c r="H23" s="43">
        <v>3.9729999999999999</v>
      </c>
      <c r="I23" s="14">
        <f>F23*G23*H23</f>
        <v>79.459999999999994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19</v>
      </c>
      <c r="E24" s="160"/>
      <c r="F24" s="14">
        <v>22</v>
      </c>
      <c r="G24" s="14">
        <v>2.4</v>
      </c>
      <c r="H24" s="43">
        <v>0.55700000000000005</v>
      </c>
      <c r="I24" s="14">
        <f>F24*G24*H24</f>
        <v>29.409600000000001</v>
      </c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48"/>
      <c r="C25" s="149"/>
      <c r="D25" s="159" t="s">
        <v>90</v>
      </c>
      <c r="E25" s="160"/>
      <c r="F25" s="14">
        <v>168</v>
      </c>
      <c r="G25" s="14">
        <v>4.2</v>
      </c>
      <c r="H25" s="43">
        <v>2.2349999999999999</v>
      </c>
      <c r="I25" s="14">
        <f>F25*G25*H25</f>
        <v>1577.0160000000001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1685.8856000000001</v>
      </c>
      <c r="J26" s="15" t="s">
        <v>22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6743.5424000000003</v>
      </c>
      <c r="J27" s="44" t="s">
        <v>22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25</v>
      </c>
      <c r="E28" s="151"/>
      <c r="F28" s="45"/>
      <c r="G28" s="14"/>
      <c r="H28" s="14"/>
      <c r="I28" s="42">
        <f>I14-I21</f>
        <v>137.52000000000001</v>
      </c>
      <c r="J28" s="44" t="s">
        <v>23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0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72</v>
      </c>
      <c r="C6" s="208" t="s">
        <v>71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5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42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50</v>
      </c>
      <c r="C12" s="166"/>
      <c r="D12" s="165" t="s">
        <v>49</v>
      </c>
      <c r="E12" s="166"/>
      <c r="F12" s="5" t="s">
        <v>39</v>
      </c>
      <c r="G12" s="6" t="s">
        <v>40</v>
      </c>
      <c r="H12" s="5" t="s">
        <v>3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82</v>
      </c>
      <c r="C14" s="151"/>
      <c r="D14" s="155" t="s">
        <v>51</v>
      </c>
      <c r="E14" s="156"/>
      <c r="F14" s="14">
        <v>8179</v>
      </c>
      <c r="G14" s="14" t="s">
        <v>38</v>
      </c>
      <c r="H14" s="14">
        <v>1.9</v>
      </c>
      <c r="I14" s="14">
        <f>F14*H14</f>
        <v>15540.099999999999</v>
      </c>
      <c r="J14" s="15" t="s">
        <v>38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1" t="s">
        <v>83</v>
      </c>
      <c r="C16" s="162"/>
      <c r="D16" s="155" t="s">
        <v>51</v>
      </c>
      <c r="E16" s="156"/>
      <c r="F16" s="14">
        <v>10211</v>
      </c>
      <c r="G16" s="14" t="s">
        <v>38</v>
      </c>
      <c r="H16" s="14">
        <v>0.4</v>
      </c>
      <c r="I16" s="14">
        <f>F16*H16</f>
        <v>4084.4</v>
      </c>
      <c r="J16" s="15" t="s">
        <v>38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19624.5</v>
      </c>
      <c r="J18" s="44" t="s">
        <v>38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/>
      <c r="E23" s="16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159"/>
      <c r="E24" s="16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F22" sqref="F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6</v>
      </c>
      <c r="E7" s="27">
        <v>7</v>
      </c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50</v>
      </c>
      <c r="C12" s="166"/>
      <c r="D12" s="165" t="s">
        <v>49</v>
      </c>
      <c r="E12" s="16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63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4" t="s">
        <v>43</v>
      </c>
      <c r="C15" s="160"/>
      <c r="D15" s="159"/>
      <c r="E15" s="160"/>
      <c r="F15" s="14">
        <f>18*6</f>
        <v>108</v>
      </c>
      <c r="G15" s="14" t="s">
        <v>44</v>
      </c>
      <c r="H15" s="14">
        <v>1</v>
      </c>
      <c r="I15" s="14">
        <f>F15*H15</f>
        <v>108</v>
      </c>
      <c r="J15" s="15" t="s">
        <v>44</v>
      </c>
      <c r="K15" s="12"/>
      <c r="L15" s="12"/>
      <c r="M15" s="13"/>
    </row>
    <row r="16" spans="2:13" ht="15" customHeight="1" x14ac:dyDescent="0.25">
      <c r="B16" s="113" t="s">
        <v>76</v>
      </c>
      <c r="C16" s="108"/>
      <c r="D16" s="107"/>
      <c r="E16" s="108"/>
      <c r="F16" s="14">
        <v>6</v>
      </c>
      <c r="G16" s="14" t="s">
        <v>44</v>
      </c>
      <c r="H16" s="14">
        <v>1</v>
      </c>
      <c r="I16" s="14">
        <f t="shared" ref="I16:I20" si="0">F16*H16</f>
        <v>6</v>
      </c>
      <c r="J16" s="15" t="s">
        <v>44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64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4" t="s">
        <v>43</v>
      </c>
      <c r="C19" s="160"/>
      <c r="D19" s="109"/>
      <c r="E19" s="110"/>
      <c r="F19" s="14">
        <f>19*18</f>
        <v>342</v>
      </c>
      <c r="G19" s="14" t="s">
        <v>44</v>
      </c>
      <c r="H19" s="14">
        <v>1</v>
      </c>
      <c r="I19" s="14">
        <f t="shared" si="0"/>
        <v>342</v>
      </c>
      <c r="J19" s="15" t="s">
        <v>44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76</v>
      </c>
      <c r="C20" s="112"/>
      <c r="D20" s="111"/>
      <c r="E20" s="112"/>
      <c r="F20" s="14">
        <v>6</v>
      </c>
      <c r="G20" s="14" t="s">
        <v>44</v>
      </c>
      <c r="H20" s="14">
        <v>1</v>
      </c>
      <c r="I20" s="14">
        <f t="shared" si="0"/>
        <v>6</v>
      </c>
      <c r="J20" s="15" t="s">
        <v>44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77</v>
      </c>
      <c r="C21" s="108"/>
      <c r="D21" s="111"/>
      <c r="E21" s="112"/>
      <c r="F21" s="14">
        <v>12</v>
      </c>
      <c r="G21" s="14" t="s">
        <v>44</v>
      </c>
      <c r="H21" s="14">
        <v>1</v>
      </c>
      <c r="I21" s="14">
        <f t="shared" ref="I21" si="1">F21*H21</f>
        <v>12</v>
      </c>
      <c r="J21" s="15" t="s">
        <v>44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217"/>
      <c r="E25" s="218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7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8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65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50</v>
      </c>
      <c r="C12" s="166"/>
      <c r="D12" s="165" t="s">
        <v>49</v>
      </c>
      <c r="E12" s="16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66</v>
      </c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45</v>
      </c>
      <c r="E15" s="160"/>
      <c r="F15" s="14">
        <v>4</v>
      </c>
      <c r="G15" s="14" t="s">
        <v>44</v>
      </c>
      <c r="H15" s="14">
        <v>1</v>
      </c>
      <c r="I15" s="14">
        <f>F15*H15</f>
        <v>4</v>
      </c>
      <c r="J15" s="15" t="s">
        <v>44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46</v>
      </c>
      <c r="E16" s="156"/>
      <c r="F16" s="14">
        <v>10</v>
      </c>
      <c r="G16" s="14" t="s">
        <v>22</v>
      </c>
      <c r="H16" s="14">
        <v>1</v>
      </c>
      <c r="I16" s="14">
        <f>F16*H16</f>
        <v>10</v>
      </c>
      <c r="J16" s="15" t="s">
        <v>22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9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54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50</v>
      </c>
      <c r="C12" s="166"/>
      <c r="D12" s="165" t="s">
        <v>49</v>
      </c>
      <c r="E12" s="16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55</v>
      </c>
      <c r="E15" s="160"/>
      <c r="F15" s="14">
        <v>1000</v>
      </c>
      <c r="G15" s="14" t="s">
        <v>56</v>
      </c>
      <c r="H15" s="14">
        <v>1</v>
      </c>
      <c r="I15" s="14">
        <f>F15*H15</f>
        <v>1000</v>
      </c>
      <c r="J15" s="15" t="s">
        <v>56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57</v>
      </c>
      <c r="E16" s="156"/>
      <c r="F16" s="14">
        <v>1</v>
      </c>
      <c r="G16" s="14" t="s">
        <v>44</v>
      </c>
      <c r="H16" s="14">
        <v>2</v>
      </c>
      <c r="I16" s="14">
        <f>F16*H16</f>
        <v>2</v>
      </c>
      <c r="J16" s="15" t="s">
        <v>44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58</v>
      </c>
      <c r="E17" s="160"/>
      <c r="F17" s="14">
        <v>1</v>
      </c>
      <c r="G17" s="14" t="s">
        <v>44</v>
      </c>
      <c r="H17" s="14">
        <v>1</v>
      </c>
      <c r="I17" s="14">
        <f>F17*H17</f>
        <v>1</v>
      </c>
      <c r="J17" s="15" t="s">
        <v>44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 t="s">
        <v>59</v>
      </c>
      <c r="E18" s="160"/>
      <c r="F18" s="14">
        <v>1</v>
      </c>
      <c r="G18" s="14" t="s">
        <v>44</v>
      </c>
      <c r="H18" s="14">
        <f>1/5</f>
        <v>0.2</v>
      </c>
      <c r="I18" s="14">
        <f>F18*H18</f>
        <v>0.2</v>
      </c>
      <c r="J18" s="15" t="s">
        <v>44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10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68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50</v>
      </c>
      <c r="C12" s="166"/>
      <c r="D12" s="165" t="s">
        <v>49</v>
      </c>
      <c r="E12" s="16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69</v>
      </c>
      <c r="E15" s="160"/>
      <c r="F15" s="14">
        <f>390*1.06</f>
        <v>413.40000000000003</v>
      </c>
      <c r="G15" s="14" t="s">
        <v>22</v>
      </c>
      <c r="H15" s="14">
        <v>1</v>
      </c>
      <c r="I15" s="14">
        <f>F15*H15</f>
        <v>413.40000000000003</v>
      </c>
      <c r="J15" s="15" t="s">
        <v>22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57</v>
      </c>
      <c r="E16" s="156"/>
      <c r="F16" s="14">
        <v>1</v>
      </c>
      <c r="G16" s="14" t="s">
        <v>44</v>
      </c>
      <c r="H16" s="14">
        <v>2</v>
      </c>
      <c r="I16" s="14">
        <f>F16*H16</f>
        <v>2</v>
      </c>
      <c r="J16" s="15" t="s">
        <v>44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58</v>
      </c>
      <c r="E17" s="160"/>
      <c r="F17" s="14">
        <v>1</v>
      </c>
      <c r="G17" s="14" t="s">
        <v>44</v>
      </c>
      <c r="H17" s="14">
        <v>1</v>
      </c>
      <c r="I17" s="14">
        <f>F17*H17</f>
        <v>1</v>
      </c>
      <c r="J17" s="15" t="s">
        <v>44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26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230 kV - 2C - 1km - ACSR 477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71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11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85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50</v>
      </c>
      <c r="C12" s="166"/>
      <c r="D12" s="165" t="s">
        <v>49</v>
      </c>
      <c r="E12" s="16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86</v>
      </c>
      <c r="E15" s="160"/>
      <c r="F15" s="14">
        <f>975.8*1.06</f>
        <v>1034.348</v>
      </c>
      <c r="G15" s="14" t="s">
        <v>22</v>
      </c>
      <c r="H15" s="14">
        <v>6</v>
      </c>
      <c r="I15" s="14">
        <f>F15*H15</f>
        <v>6206.0879999999997</v>
      </c>
      <c r="J15" s="15" t="s">
        <v>22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60</v>
      </c>
      <c r="E16" s="156"/>
      <c r="F16" s="14">
        <v>1</v>
      </c>
      <c r="G16" s="14" t="s">
        <v>44</v>
      </c>
      <c r="H16" s="14">
        <v>24</v>
      </c>
      <c r="I16" s="14">
        <f>F16*H16</f>
        <v>24</v>
      </c>
      <c r="J16" s="15" t="s">
        <v>44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73</v>
      </c>
      <c r="C41" s="125"/>
      <c r="D41" s="125"/>
      <c r="E41" s="126"/>
      <c r="F41" s="127" t="s">
        <v>74</v>
      </c>
      <c r="G41" s="128"/>
      <c r="H41" s="128"/>
      <c r="I41" s="128"/>
      <c r="J41" s="129"/>
      <c r="K41" s="130" t="s">
        <v>75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topLeftCell="A4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87</v>
      </c>
      <c r="B6" s="82" t="s">
        <v>88</v>
      </c>
    </row>
    <row r="8" spans="1:6" x14ac:dyDescent="0.25">
      <c r="A8" s="75" t="s">
        <v>31</v>
      </c>
      <c r="B8" s="75" t="s">
        <v>28</v>
      </c>
      <c r="C8" s="75" t="s">
        <v>4</v>
      </c>
      <c r="D8" s="75" t="s">
        <v>3</v>
      </c>
      <c r="E8" s="76" t="s">
        <v>29</v>
      </c>
      <c r="F8" s="76" t="s">
        <v>30</v>
      </c>
    </row>
    <row r="9" spans="1:6" x14ac:dyDescent="0.25">
      <c r="A9" s="81">
        <v>1</v>
      </c>
      <c r="B9" s="77" t="s">
        <v>36</v>
      </c>
      <c r="C9" s="78" t="s">
        <v>32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37</v>
      </c>
      <c r="C10" s="78" t="s">
        <v>32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78</v>
      </c>
      <c r="C11" s="78" t="s">
        <v>67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79</v>
      </c>
      <c r="C12" s="78" t="s">
        <v>67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34</v>
      </c>
      <c r="C13" s="78" t="s">
        <v>22</v>
      </c>
      <c r="D13" s="79">
        <f>'Montaje '!I18</f>
        <v>19624.5</v>
      </c>
      <c r="E13" s="80"/>
      <c r="F13" s="80"/>
    </row>
    <row r="14" spans="1:6" ht="25.5" x14ac:dyDescent="0.25">
      <c r="A14" s="81">
        <f t="shared" si="0"/>
        <v>6</v>
      </c>
      <c r="B14" s="77" t="s">
        <v>61</v>
      </c>
      <c r="C14" s="78" t="s">
        <v>67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62</v>
      </c>
      <c r="C15" s="78" t="s">
        <v>67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35</v>
      </c>
      <c r="C16" s="78" t="s">
        <v>67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53</v>
      </c>
      <c r="C17" s="78" t="s">
        <v>32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70</v>
      </c>
      <c r="C18" s="78" t="s">
        <v>33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80</v>
      </c>
      <c r="C19" s="78" t="s">
        <v>33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2018-09-29T15:58:06Z</dcterms:modified>
</cp:coreProperties>
</file>